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24" sheetId="1" r:id="rId1"/>
  </sheets>
  <definedNames>
    <definedName name="_xlnm.Print_Titles" localSheetId="0">'2024'!$6:$7</definedName>
    <definedName name="_xlnm.Print_Area" localSheetId="0">'2024'!$A$3:$I$49</definedName>
  </definedNames>
  <calcPr fullCalcOnLoad="1"/>
</workbook>
</file>

<file path=xl/sharedStrings.xml><?xml version="1.0" encoding="utf-8"?>
<sst xmlns="http://schemas.openxmlformats.org/spreadsheetml/2006/main" count="108" uniqueCount="86">
  <si>
    <t xml:space="preserve"> Размер тарифов на  оказываемыме услуги
АО "НОКК" (на 2024 год)</t>
  </si>
  <si>
    <t>№ п/п</t>
  </si>
  <si>
    <t>Наименование филиала</t>
  </si>
  <si>
    <t>Территор. Потребители</t>
  </si>
  <si>
    <t>Тарифы, утвержденные РСТ с 01.01.2024 (без НДС)</t>
  </si>
  <si>
    <t>Период регулирования</t>
  </si>
  <si>
    <t>Реквизиты НПА РСТ НО</t>
  </si>
  <si>
    <t>1 полу-годие</t>
  </si>
  <si>
    <t>2 полу-годие</t>
  </si>
  <si>
    <t>рост, %</t>
  </si>
  <si>
    <t>Богородский филиал</t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</si>
  <si>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г.Богородск, Швариха, Арапово, Ушаково, Теряево, Лакша и т.д.</t>
    </r>
  </si>
  <si>
    <t>2024-2028</t>
  </si>
  <si>
    <t>Решение РСТ НО от 20.12.2023 №58/7</t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</si>
  <si>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Алешково, Дуденево, Доскино, Солонское, Лукино, Хвощевка и т.д.</t>
    </r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</si>
  <si>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Новинская с/а</t>
    </r>
  </si>
  <si>
    <r>
      <rPr>
        <b/>
        <sz val="18"/>
        <rFont val="Times New Roman"/>
        <family val="1"/>
      </rPr>
      <t xml:space="preserve">ГВС </t>
    </r>
    <r>
      <rPr>
        <sz val="18"/>
        <rFont val="Times New Roman"/>
        <family val="1"/>
      </rPr>
      <t>Богородский район</t>
    </r>
  </si>
  <si>
    <t>Решение РСТ НО от 20.12.2023 №58/58</t>
  </si>
  <si>
    <t>р.п. Горбатовка г.о.г. Дзержинск Нижегородской области</t>
  </si>
  <si>
    <t>ТЭ р.п. Горбатовка</t>
  </si>
  <si>
    <t>2022-2026</t>
  </si>
  <si>
    <t>Решение РСТ НО от 30.11.2023 №51/25</t>
  </si>
  <si>
    <t>Ветлужский филиал</t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</si>
  <si>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Ветлужский район</t>
    </r>
  </si>
  <si>
    <t>2020-2022</t>
  </si>
  <si>
    <t>Решение РСТ НО от 14.12.2023 №55/10</t>
  </si>
  <si>
    <t>Семеновский филиал</t>
  </si>
  <si>
    <r>
      <rPr>
        <b/>
        <sz val="18"/>
        <color indexed="8"/>
        <rFont val="Times New Roman"/>
        <family val="1"/>
      </rPr>
      <t>ТЭ</t>
    </r>
    <r>
      <rPr>
        <sz val="18"/>
        <color indexed="8"/>
        <rFont val="Times New Roman"/>
        <family val="1"/>
      </rPr>
      <t xml:space="preserve"> д.Шалдежка</t>
    </r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</si>
  <si>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д.М.Зиновьево, д.Елфимово</t>
    </r>
  </si>
  <si>
    <r>
      <rPr>
        <b/>
        <sz val="18"/>
        <color indexed="8"/>
        <rFont val="Times New Roman"/>
        <family val="1"/>
      </rPr>
      <t>ТЭ</t>
    </r>
    <r>
      <rPr>
        <sz val="18"/>
        <color indexed="8"/>
        <rFont val="Times New Roman"/>
        <family val="1"/>
      </rPr>
      <t xml:space="preserve"> д.Зименки</t>
    </r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</si>
  <si>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д.Боковая</t>
    </r>
  </si>
  <si>
    <r>
      <rPr>
        <b/>
        <sz val="18"/>
        <color indexed="8"/>
        <rFont val="Times New Roman"/>
        <family val="1"/>
      </rPr>
      <t>ТЭ</t>
    </r>
    <r>
      <rPr>
        <sz val="18"/>
        <color indexed="8"/>
        <rFont val="Times New Roman"/>
        <family val="1"/>
      </rPr>
      <t xml:space="preserve"> г.Семенов и ст.Тарасиха</t>
    </r>
  </si>
  <si>
    <r>
      <rPr>
        <b/>
        <sz val="18"/>
        <rFont val="Times New Roman"/>
        <family val="1"/>
      </rPr>
      <t xml:space="preserve">ГВС </t>
    </r>
    <r>
      <rPr>
        <sz val="18"/>
        <rFont val="Times New Roman"/>
        <family val="1"/>
      </rPr>
      <t>г.Семенов</t>
    </r>
  </si>
  <si>
    <r>
      <rPr>
        <b/>
        <sz val="18"/>
        <rFont val="Times New Roman"/>
        <family val="1"/>
      </rPr>
      <t>ГВС</t>
    </r>
    <r>
      <rPr>
        <sz val="18"/>
        <rFont val="Times New Roman"/>
        <family val="1"/>
      </rPr>
      <t xml:space="preserve"> д.Боковая</t>
    </r>
  </si>
  <si>
    <t xml:space="preserve"> Шахунский филиал </t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</si>
  <si>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 xml:space="preserve">г.Шахунья </t>
    </r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</si>
  <si>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Шахунский район</t>
    </r>
  </si>
  <si>
    <r>
      <rPr>
        <b/>
        <sz val="18"/>
        <rFont val="Times New Roman"/>
        <family val="1"/>
      </rPr>
      <t xml:space="preserve">ГВС </t>
    </r>
    <r>
      <rPr>
        <sz val="18"/>
        <rFont val="Times New Roman"/>
        <family val="1"/>
      </rPr>
      <t>г.Шахунья (население)</t>
    </r>
  </si>
  <si>
    <t xml:space="preserve"> Сеченовский филиал </t>
  </si>
  <si>
    <r>
      <rPr>
        <b/>
        <sz val="18"/>
        <color indexed="8"/>
        <rFont val="Times New Roman"/>
        <family val="1"/>
      </rPr>
      <t>Холодное водоснабжение</t>
    </r>
    <r>
      <rPr>
        <sz val="18"/>
        <color indexed="8"/>
        <rFont val="Times New Roman"/>
        <family val="1"/>
      </rPr>
      <t xml:space="preserve"> для потребителей Сеченовского муниципального района</t>
    </r>
  </si>
  <si>
    <t>2021-2025</t>
  </si>
  <si>
    <t>Решение РСТ НО от 14.12.2023 №55/36</t>
  </si>
  <si>
    <r>
      <rPr>
        <b/>
        <sz val="18"/>
        <color indexed="8"/>
        <rFont val="Times New Roman"/>
        <family val="1"/>
      </rPr>
      <t>Водоотведение</t>
    </r>
    <r>
      <rPr>
        <sz val="18"/>
        <color indexed="8"/>
        <rFont val="Times New Roman"/>
        <family val="1"/>
      </rPr>
      <t xml:space="preserve"> для потребителей Сеченовского муниципального района</t>
    </r>
  </si>
  <si>
    <r>
      <t xml:space="preserve">ТЭ </t>
    </r>
    <r>
      <rPr>
        <sz val="18"/>
        <color indexed="8"/>
        <rFont val="Times New Roman"/>
        <family val="1"/>
      </rPr>
      <t>Сеченовский муниципальный район</t>
    </r>
  </si>
  <si>
    <t>Решение РСТ НО от 14.12.2023 №55/9</t>
  </si>
  <si>
    <r>
      <t xml:space="preserve"> ГВС </t>
    </r>
    <r>
      <rPr>
        <sz val="18"/>
        <rFont val="Times New Roman"/>
        <family val="1"/>
      </rPr>
      <t>Сеченовский муниципальный район</t>
    </r>
  </si>
  <si>
    <t>Решение РСТ НО от 20.12.2023 №58/84</t>
  </si>
  <si>
    <t>Балахнинский филиал</t>
  </si>
  <si>
    <r>
      <rPr>
        <b/>
        <sz val="18"/>
        <color indexed="8"/>
        <rFont val="Times New Roman"/>
        <family val="1"/>
      </rPr>
      <t xml:space="preserve">ТЭ </t>
    </r>
    <r>
      <rPr>
        <sz val="18"/>
        <color indexed="8"/>
        <rFont val="Times New Roman"/>
        <family val="1"/>
      </rPr>
      <t>г.Балахна</t>
    </r>
  </si>
  <si>
    <t>Решение РСТ НО от 14.12.2023 №55/8</t>
  </si>
  <si>
    <r>
      <rPr>
        <b/>
        <sz val="18"/>
        <rFont val="Times New Roman"/>
        <family val="1"/>
      </rPr>
      <t xml:space="preserve">ГВС </t>
    </r>
    <r>
      <rPr>
        <sz val="18"/>
        <rFont val="Times New Roman"/>
        <family val="1"/>
      </rPr>
      <t>г.Балахна</t>
    </r>
  </si>
  <si>
    <t>Решение РСТ НО от 20.12.2023 №58/83</t>
  </si>
  <si>
    <r>
      <rPr>
        <b/>
        <sz val="18"/>
        <color indexed="8"/>
        <rFont val="Times New Roman"/>
        <family val="1"/>
      </rPr>
      <t>Холодное водоснабжение</t>
    </r>
    <r>
      <rPr>
        <sz val="18"/>
        <color indexed="8"/>
        <rFont val="Times New Roman"/>
        <family val="1"/>
      </rPr>
      <t xml:space="preserve"> для потребителей на территории д. Замятино, д. Рылово и р.п. Гидроторф</t>
    </r>
  </si>
  <si>
    <t>Решение РСТ НО от 14.12.2023 №55/33</t>
  </si>
  <si>
    <r>
      <rPr>
        <b/>
        <sz val="18"/>
        <color indexed="8"/>
        <rFont val="Times New Roman"/>
        <family val="1"/>
      </rPr>
      <t>Водоотведение</t>
    </r>
    <r>
      <rPr>
        <sz val="18"/>
        <color indexed="8"/>
        <rFont val="Times New Roman"/>
        <family val="1"/>
      </rPr>
      <t xml:space="preserve"> для потребителей на территории д. Замятино, д. Рылово и р.п. Гидроторф</t>
    </r>
  </si>
  <si>
    <r>
      <rPr>
        <b/>
        <sz val="18"/>
        <color indexed="8"/>
        <rFont val="Times New Roman"/>
        <family val="1"/>
      </rPr>
      <t>ТЭ</t>
    </r>
    <r>
      <rPr>
        <sz val="18"/>
        <color indexed="8"/>
        <rFont val="Times New Roman"/>
        <family val="1"/>
      </rPr>
      <t xml:space="preserve"> для потребителей п. Совхозный и д. Истомино</t>
    </r>
  </si>
  <si>
    <t>Решение РСТ НО от 14.12.2023 №55/7</t>
  </si>
  <si>
    <r>
      <rPr>
        <b/>
        <sz val="18"/>
        <rFont val="Times New Roman"/>
        <family val="1"/>
      </rPr>
      <t>ГВС</t>
    </r>
    <r>
      <rPr>
        <sz val="18"/>
        <rFont val="Times New Roman"/>
        <family val="1"/>
      </rPr>
      <t xml:space="preserve"> для потребителей д. Истомино</t>
    </r>
  </si>
  <si>
    <t>Решение РСТ НО от 20.12.2023 №58/82</t>
  </si>
  <si>
    <r>
      <rPr>
        <b/>
        <sz val="18"/>
        <color indexed="8"/>
        <rFont val="Times New Roman"/>
        <family val="1"/>
      </rPr>
      <t>Холодное водоснабжение</t>
    </r>
    <r>
      <rPr>
        <sz val="18"/>
        <color indexed="8"/>
        <rFont val="Times New Roman"/>
        <family val="1"/>
      </rPr>
      <t xml:space="preserve"> для потребителей Кочергинского сельсовета</t>
    </r>
  </si>
  <si>
    <t>Решение РСТ НО от 14.12.2023 №55/34</t>
  </si>
  <si>
    <r>
      <rPr>
        <b/>
        <sz val="18"/>
        <color indexed="8"/>
        <rFont val="Times New Roman"/>
        <family val="1"/>
      </rPr>
      <t>Водоотведение</t>
    </r>
    <r>
      <rPr>
        <sz val="18"/>
        <color indexed="8"/>
        <rFont val="Times New Roman"/>
        <family val="1"/>
      </rPr>
      <t xml:space="preserve"> для потребителей Кочергинского сельсовета</t>
    </r>
  </si>
  <si>
    <t>Балахнинский филиал (ООО "БКК")</t>
  </si>
  <si>
    <r>
      <rPr>
        <b/>
        <sz val="18"/>
        <color indexed="8"/>
        <rFont val="Times New Roman"/>
        <family val="1"/>
      </rPr>
      <t>Холодное водоснабжение</t>
    </r>
    <r>
      <rPr>
        <sz val="18"/>
        <color indexed="8"/>
        <rFont val="Times New Roman"/>
        <family val="1"/>
      </rPr>
      <t xml:space="preserve"> для потребителей г.Балахна</t>
    </r>
  </si>
  <si>
    <t>Решение РСТ НО от 14.12.2023 №55/32</t>
  </si>
  <si>
    <r>
      <rPr>
        <b/>
        <sz val="18"/>
        <color indexed="8"/>
        <rFont val="Times New Roman"/>
        <family val="1"/>
      </rPr>
      <t>Водоотведение</t>
    </r>
    <r>
      <rPr>
        <sz val="18"/>
        <color indexed="8"/>
        <rFont val="Times New Roman"/>
        <family val="1"/>
      </rPr>
      <t xml:space="preserve"> для потребителей г.Балахна</t>
    </r>
  </si>
  <si>
    <t xml:space="preserve">Володарский филиал (ООО "УК "НОКК" )
</t>
  </si>
  <si>
    <r>
      <rPr>
        <b/>
        <sz val="18"/>
        <color indexed="8"/>
        <rFont val="Times New Roman"/>
        <family val="1"/>
      </rPr>
      <t>Холодное водоснабжение</t>
    </r>
    <r>
      <rPr>
        <sz val="18"/>
        <color indexed="8"/>
        <rFont val="Times New Roman"/>
        <family val="1"/>
      </rPr>
      <t xml:space="preserve"> р.п. Центральный, р.п. Фролищи, п. Инженерный</t>
    </r>
  </si>
  <si>
    <t>Решение РСТ НО от 14.12.2023 №55/35</t>
  </si>
  <si>
    <r>
      <rPr>
        <b/>
        <sz val="18"/>
        <color indexed="8"/>
        <rFont val="Times New Roman"/>
        <family val="1"/>
      </rPr>
      <t>Водоотведение</t>
    </r>
    <r>
      <rPr>
        <sz val="18"/>
        <color indexed="8"/>
        <rFont val="Times New Roman"/>
        <family val="1"/>
      </rPr>
      <t xml:space="preserve"> р.п. Центральный, р.п. Фролищи, п. Инженерный</t>
    </r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</si>
  <si>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для потребителей на территории  р.п. Ильиногорск:
(с коллекторов)</t>
    </r>
  </si>
  <si>
    <t>Решение РСТ НО от 20.12.2023 №58/8</t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</si>
  <si>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для потребителей на территории  г. Володарск:</t>
    </r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</si>
  <si>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для потребителей на территории  р.п. Центральный</t>
    </r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</si>
  <si>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для потребителей на территории  р.п. Фролищи, п. Инженерный</t>
    </r>
  </si>
  <si>
    <r>
      <rPr>
        <b/>
        <sz val="18"/>
        <rFont val="Times New Roman"/>
        <family val="1"/>
      </rPr>
      <t>ТЭ</t>
    </r>
    <r>
      <rPr>
        <sz val="18"/>
        <rFont val="Times New Roman"/>
        <family val="1"/>
      </rPr>
      <t xml:space="preserve"> для потребителей на территории  р.п. Ильиногорск</t>
    </r>
  </si>
  <si>
    <t>Решение РСТ НО от 20.12.2023 №58/9</t>
  </si>
  <si>
    <r>
      <rPr>
        <b/>
        <sz val="18"/>
        <rFont val="Times New Roman"/>
        <family val="1"/>
      </rPr>
      <t>ГВС</t>
    </r>
    <r>
      <rPr>
        <sz val="18"/>
        <rFont val="Times New Roman"/>
        <family val="1"/>
      </rPr>
      <t xml:space="preserve"> для потребителей на территории г. Володарск </t>
    </r>
  </si>
  <si>
    <t>Решение РСТ НО от 20.12.2023 №58/59</t>
  </si>
  <si>
    <r>
      <rPr>
        <b/>
        <sz val="18"/>
        <rFont val="Times New Roman"/>
        <family val="1"/>
      </rPr>
      <t>ГВС</t>
    </r>
    <r>
      <rPr>
        <sz val="18"/>
        <rFont val="Times New Roman"/>
        <family val="1"/>
      </rPr>
      <t xml:space="preserve"> для потребителей на территории р.п. Центральный </t>
    </r>
  </si>
  <si>
    <r>
      <rPr>
        <b/>
        <sz val="18"/>
        <rFont val="Times New Roman"/>
        <family val="1"/>
      </rPr>
      <t>ГВС</t>
    </r>
    <r>
      <rPr>
        <sz val="18"/>
        <rFont val="Times New Roman"/>
        <family val="1"/>
      </rPr>
      <t xml:space="preserve"> для потребителей на территории р.п. Фролищи</t>
    </r>
  </si>
  <si>
    <t>Итого тарифов:</t>
  </si>
  <si>
    <t>ТЭ</t>
  </si>
  <si>
    <t>ВС</t>
  </si>
  <si>
    <t>ВО</t>
  </si>
  <si>
    <t>ГВС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</si>
</sst>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" fontId="42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vertical="center" wrapText="1"/>
    </xf>
    <xf numFmtId="4" fontId="42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3" fontId="44" fillId="0" borderId="26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4" fontId="44" fillId="0" borderId="31" xfId="0" applyNumberFormat="1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3" fontId="44" fillId="0" borderId="36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6" fillId="0" borderId="3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3" fontId="44" fillId="0" borderId="38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45" fillId="0" borderId="25" xfId="0" applyNumberFormat="1" applyFont="1" applyBorder="1" applyAlignment="1">
      <alignment horizontal="center" vertical="center" wrapText="1"/>
    </xf>
    <xf numFmtId="3" fontId="45" fillId="0" borderId="26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2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:F65536"/>
    </sheetView>
  </sheetViews>
  <sheetFormatPr defaultColWidth="9.140625" defaultRowHeight="15"/>
  <cols>
    <col min="1" max="1" width="6.421875" style="31" customWidth="1"/>
    <col min="2" max="2" width="11.7109375" style="1" customWidth="1"/>
    <col min="3" max="3" width="15.00390625" style="1" customWidth="1"/>
    <col min="4" max="4" width="55.00390625" style="1" customWidth="1"/>
    <col min="5" max="6" width="22.421875" style="33" customWidth="1"/>
    <col min="7" max="7" width="14.421875" style="1" customWidth="1"/>
    <col min="8" max="8" width="27.140625" style="1" customWidth="1"/>
    <col min="9" max="9" width="44.00390625" style="1" customWidth="1"/>
    <col min="10" max="10" width="17.140625" style="2" customWidth="1"/>
    <col min="11" max="12" width="9.140625" style="2" customWidth="1"/>
    <col min="13" max="13" width="11.00390625" style="2" customWidth="1"/>
    <col min="14" max="16384" width="9.140625" style="2" customWidth="1"/>
  </cols>
  <sheetData>
    <row r="1" spans="1:4" ht="15.75" hidden="1">
      <c r="A1" s="83"/>
      <c r="B1" s="83"/>
      <c r="C1" s="83"/>
      <c r="D1" s="83"/>
    </row>
    <row r="2" spans="1:9" ht="14.25" customHeight="1" hidden="1">
      <c r="A2" s="84" t="s">
        <v>0</v>
      </c>
      <c r="B2" s="84"/>
      <c r="C2" s="84"/>
      <c r="D2" s="84"/>
      <c r="E2" s="84"/>
      <c r="F2" s="84"/>
      <c r="G2" s="84"/>
      <c r="H2" s="84"/>
      <c r="I2" s="84"/>
    </row>
    <row r="3" spans="1:9" ht="16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21.7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9" ht="22.5" customHeight="1" thickBot="1">
      <c r="A5" s="84"/>
      <c r="B5" s="84"/>
      <c r="C5" s="84"/>
      <c r="D5" s="84"/>
      <c r="E5" s="84"/>
      <c r="F5" s="84"/>
      <c r="G5" s="84"/>
      <c r="H5" s="84"/>
      <c r="I5" s="84"/>
    </row>
    <row r="6" spans="1:9" ht="69" customHeight="1">
      <c r="A6" s="85" t="s">
        <v>1</v>
      </c>
      <c r="B6" s="87" t="s">
        <v>2</v>
      </c>
      <c r="C6" s="87"/>
      <c r="D6" s="87" t="s">
        <v>3</v>
      </c>
      <c r="E6" s="89" t="s">
        <v>4</v>
      </c>
      <c r="F6" s="89"/>
      <c r="G6" s="89"/>
      <c r="H6" s="87" t="s">
        <v>5</v>
      </c>
      <c r="I6" s="90" t="s">
        <v>6</v>
      </c>
    </row>
    <row r="7" spans="1:9" ht="42.75" customHeight="1" thickBot="1">
      <c r="A7" s="86"/>
      <c r="B7" s="88"/>
      <c r="C7" s="88"/>
      <c r="D7" s="88"/>
      <c r="E7" s="34" t="s">
        <v>7</v>
      </c>
      <c r="F7" s="34" t="s">
        <v>8</v>
      </c>
      <c r="G7" s="3" t="s">
        <v>9</v>
      </c>
      <c r="H7" s="88"/>
      <c r="I7" s="91"/>
    </row>
    <row r="8" spans="1:9" ht="45.75" customHeight="1">
      <c r="A8" s="79">
        <v>1</v>
      </c>
      <c r="B8" s="69" t="s">
        <v>10</v>
      </c>
      <c r="C8" s="69"/>
      <c r="D8" s="4" t="s">
        <v>11</v>
      </c>
      <c r="E8" s="35">
        <v>2854.49</v>
      </c>
      <c r="F8" s="35">
        <v>3134.23</v>
      </c>
      <c r="G8" s="5">
        <f>F8/E8</f>
        <v>1.0979999929934945</v>
      </c>
      <c r="H8" s="80" t="s">
        <v>12</v>
      </c>
      <c r="I8" s="72" t="s">
        <v>13</v>
      </c>
    </row>
    <row r="9" spans="1:9" ht="53.25" customHeight="1">
      <c r="A9" s="71"/>
      <c r="B9" s="46"/>
      <c r="C9" s="46"/>
      <c r="D9" s="6" t="s">
        <v>14</v>
      </c>
      <c r="E9" s="36">
        <v>3384.44</v>
      </c>
      <c r="F9" s="36">
        <v>3716.12</v>
      </c>
      <c r="G9" s="5">
        <f>F9/E9</f>
        <v>1.098001441892898</v>
      </c>
      <c r="H9" s="66"/>
      <c r="I9" s="75"/>
    </row>
    <row r="10" spans="1:9" ht="28.5" customHeight="1">
      <c r="A10" s="71"/>
      <c r="B10" s="46"/>
      <c r="C10" s="46"/>
      <c r="D10" s="6" t="s">
        <v>15</v>
      </c>
      <c r="E10" s="36">
        <v>2245.5</v>
      </c>
      <c r="F10" s="36">
        <v>2465.55</v>
      </c>
      <c r="G10" s="8">
        <f aca="true" t="shared" si="0" ref="G10:G47">F10/E10</f>
        <v>1.097995991983968</v>
      </c>
      <c r="H10" s="66"/>
      <c r="I10" s="75"/>
    </row>
    <row r="11" spans="1:9" s="12" customFormat="1" ht="47.25" thickBot="1">
      <c r="A11" s="56"/>
      <c r="B11" s="47"/>
      <c r="C11" s="47"/>
      <c r="D11" s="9" t="s">
        <v>16</v>
      </c>
      <c r="E11" s="37">
        <f>183.31/1.2</f>
        <v>152.75833333333335</v>
      </c>
      <c r="F11" s="37">
        <f>202.2/1.2</f>
        <v>168.5</v>
      </c>
      <c r="G11" s="10">
        <f t="shared" si="0"/>
        <v>1.103049479024603</v>
      </c>
      <c r="H11" s="9" t="s">
        <v>12</v>
      </c>
      <c r="I11" s="11" t="s">
        <v>17</v>
      </c>
    </row>
    <row r="12" spans="1:9" ht="47.25" thickBot="1">
      <c r="A12" s="13">
        <v>2</v>
      </c>
      <c r="B12" s="81" t="s">
        <v>18</v>
      </c>
      <c r="C12" s="81"/>
      <c r="D12" s="14" t="s">
        <v>19</v>
      </c>
      <c r="E12" s="38">
        <v>2215.05</v>
      </c>
      <c r="F12" s="38">
        <v>2432.13</v>
      </c>
      <c r="G12" s="15">
        <f>F12/E12</f>
        <v>1.0980023024310963</v>
      </c>
      <c r="H12" s="14" t="s">
        <v>20</v>
      </c>
      <c r="I12" s="16" t="s">
        <v>21</v>
      </c>
    </row>
    <row r="13" spans="1:9" ht="47.25" thickBot="1">
      <c r="A13" s="13">
        <v>3</v>
      </c>
      <c r="B13" s="82" t="s">
        <v>22</v>
      </c>
      <c r="C13" s="82"/>
      <c r="D13" s="17" t="s">
        <v>23</v>
      </c>
      <c r="E13" s="39">
        <v>3243.29</v>
      </c>
      <c r="F13" s="39">
        <v>3561.14</v>
      </c>
      <c r="G13" s="15">
        <f t="shared" si="0"/>
        <v>1.098002337132973</v>
      </c>
      <c r="H13" s="14" t="s">
        <v>24</v>
      </c>
      <c r="I13" s="6" t="s">
        <v>25</v>
      </c>
    </row>
    <row r="14" spans="1:9" ht="24.75" customHeight="1">
      <c r="A14" s="55">
        <v>4</v>
      </c>
      <c r="B14" s="73" t="s">
        <v>26</v>
      </c>
      <c r="C14" s="73"/>
      <c r="D14" s="18" t="s">
        <v>27</v>
      </c>
      <c r="E14" s="40">
        <v>3047.77</v>
      </c>
      <c r="F14" s="40">
        <v>3210.16</v>
      </c>
      <c r="G14" s="20">
        <f>F14/E14</f>
        <v>1.053281579646758</v>
      </c>
      <c r="H14" s="53" t="s">
        <v>12</v>
      </c>
      <c r="I14" s="74" t="s">
        <v>13</v>
      </c>
    </row>
    <row r="15" spans="1:9" ht="24" customHeight="1">
      <c r="A15" s="71"/>
      <c r="B15" s="46"/>
      <c r="C15" s="46"/>
      <c r="D15" s="6" t="s">
        <v>28</v>
      </c>
      <c r="E15" s="36">
        <v>2923.64</v>
      </c>
      <c r="F15" s="36">
        <v>3210.16</v>
      </c>
      <c r="G15" s="8">
        <f>F15/E15</f>
        <v>1.0980011218891519</v>
      </c>
      <c r="H15" s="66"/>
      <c r="I15" s="75"/>
    </row>
    <row r="16" spans="1:9" ht="23.25">
      <c r="A16" s="71"/>
      <c r="B16" s="46"/>
      <c r="C16" s="46"/>
      <c r="D16" s="6" t="s">
        <v>29</v>
      </c>
      <c r="E16" s="36">
        <v>3210.16</v>
      </c>
      <c r="F16" s="36">
        <v>3210.16</v>
      </c>
      <c r="G16" s="8">
        <f aca="true" t="shared" si="1" ref="G16:G23">F16/E16</f>
        <v>1</v>
      </c>
      <c r="H16" s="66"/>
      <c r="I16" s="75"/>
    </row>
    <row r="17" spans="1:9" ht="23.25">
      <c r="A17" s="71"/>
      <c r="B17" s="46"/>
      <c r="C17" s="46"/>
      <c r="D17" s="6" t="s">
        <v>30</v>
      </c>
      <c r="E17" s="36">
        <v>2233.51</v>
      </c>
      <c r="F17" s="36">
        <v>2452.39</v>
      </c>
      <c r="G17" s="8">
        <f t="shared" si="1"/>
        <v>1.0979982180514076</v>
      </c>
      <c r="H17" s="66"/>
      <c r="I17" s="75"/>
    </row>
    <row r="18" spans="1:9" ht="23.25">
      <c r="A18" s="71"/>
      <c r="B18" s="46"/>
      <c r="C18" s="46"/>
      <c r="D18" s="6" t="s">
        <v>31</v>
      </c>
      <c r="E18" s="36">
        <v>2762.19</v>
      </c>
      <c r="F18" s="36">
        <v>3032.88</v>
      </c>
      <c r="G18" s="8">
        <f t="shared" si="1"/>
        <v>1.0979983274141172</v>
      </c>
      <c r="H18" s="66"/>
      <c r="I18" s="75"/>
    </row>
    <row r="19" spans="1:9" s="12" customFormat="1" ht="23.25">
      <c r="A19" s="71"/>
      <c r="B19" s="46"/>
      <c r="C19" s="46"/>
      <c r="D19" s="7" t="s">
        <v>32</v>
      </c>
      <c r="E19" s="36">
        <f>236.63/1.2</f>
        <v>197.19166666666666</v>
      </c>
      <c r="F19" s="36">
        <f>261/1.2</f>
        <v>217.5</v>
      </c>
      <c r="G19" s="8">
        <f t="shared" si="1"/>
        <v>1.1029877868402147</v>
      </c>
      <c r="H19" s="46" t="s">
        <v>12</v>
      </c>
      <c r="I19" s="77" t="s">
        <v>17</v>
      </c>
    </row>
    <row r="20" spans="1:9" s="12" customFormat="1" ht="24" thickBot="1">
      <c r="A20" s="56"/>
      <c r="B20" s="47"/>
      <c r="C20" s="47"/>
      <c r="D20" s="9" t="s">
        <v>33</v>
      </c>
      <c r="E20" s="37">
        <f>185.64/1.2</f>
        <v>154.7</v>
      </c>
      <c r="F20" s="37">
        <f>204.76/1.2</f>
        <v>170.63333333333333</v>
      </c>
      <c r="G20" s="10">
        <f t="shared" si="1"/>
        <v>1.1029950441715148</v>
      </c>
      <c r="H20" s="47"/>
      <c r="I20" s="78"/>
    </row>
    <row r="21" spans="1:10" ht="31.5" customHeight="1">
      <c r="A21" s="55">
        <v>5</v>
      </c>
      <c r="B21" s="73" t="s">
        <v>34</v>
      </c>
      <c r="C21" s="73"/>
      <c r="D21" s="18" t="s">
        <v>35</v>
      </c>
      <c r="E21" s="40">
        <v>3510.39</v>
      </c>
      <c r="F21" s="40">
        <v>3854.41</v>
      </c>
      <c r="G21" s="20">
        <f t="shared" si="1"/>
        <v>1.0980005070661665</v>
      </c>
      <c r="H21" s="53" t="s">
        <v>12</v>
      </c>
      <c r="I21" s="74" t="s">
        <v>13</v>
      </c>
      <c r="J21" s="76"/>
    </row>
    <row r="22" spans="1:10" ht="26.25" customHeight="1">
      <c r="A22" s="71"/>
      <c r="B22" s="46"/>
      <c r="C22" s="46"/>
      <c r="D22" s="6" t="s">
        <v>36</v>
      </c>
      <c r="E22" s="36">
        <v>3682.66</v>
      </c>
      <c r="F22" s="36">
        <v>3854.41</v>
      </c>
      <c r="G22" s="8">
        <f t="shared" si="1"/>
        <v>1.046637484861486</v>
      </c>
      <c r="H22" s="66"/>
      <c r="I22" s="75"/>
      <c r="J22" s="76"/>
    </row>
    <row r="23" spans="1:10" s="12" customFormat="1" ht="45.75" customHeight="1" thickBot="1">
      <c r="A23" s="56"/>
      <c r="B23" s="47"/>
      <c r="C23" s="47"/>
      <c r="D23" s="9" t="s">
        <v>37</v>
      </c>
      <c r="E23" s="37">
        <f>272.12/1.2</f>
        <v>226.76666666666668</v>
      </c>
      <c r="F23" s="37">
        <f>300.14/1.2</f>
        <v>250.11666666666667</v>
      </c>
      <c r="G23" s="10">
        <f t="shared" si="1"/>
        <v>1.1029692782595912</v>
      </c>
      <c r="H23" s="9" t="s">
        <v>12</v>
      </c>
      <c r="I23" s="11" t="s">
        <v>17</v>
      </c>
      <c r="J23" s="76"/>
    </row>
    <row r="24" spans="1:9" ht="69.75">
      <c r="A24" s="55">
        <v>6</v>
      </c>
      <c r="B24" s="73" t="s">
        <v>38</v>
      </c>
      <c r="C24" s="73"/>
      <c r="D24" s="18" t="s">
        <v>39</v>
      </c>
      <c r="E24" s="40">
        <v>70.28</v>
      </c>
      <c r="F24" s="40">
        <v>77.16</v>
      </c>
      <c r="G24" s="20">
        <f t="shared" si="0"/>
        <v>1.097894137734775</v>
      </c>
      <c r="H24" s="53" t="s">
        <v>40</v>
      </c>
      <c r="I24" s="57" t="s">
        <v>41</v>
      </c>
    </row>
    <row r="25" spans="1:9" ht="70.5" thickBot="1">
      <c r="A25" s="71"/>
      <c r="B25" s="46"/>
      <c r="C25" s="46"/>
      <c r="D25" s="6" t="s">
        <v>42</v>
      </c>
      <c r="E25" s="36">
        <v>50.82</v>
      </c>
      <c r="F25" s="36">
        <v>55.79</v>
      </c>
      <c r="G25" s="8">
        <f t="shared" si="0"/>
        <v>1.0977961432506886</v>
      </c>
      <c r="H25" s="66"/>
      <c r="I25" s="58"/>
    </row>
    <row r="26" spans="1:9" ht="46.5">
      <c r="A26" s="71"/>
      <c r="B26" s="46"/>
      <c r="C26" s="46"/>
      <c r="D26" s="21" t="s">
        <v>43</v>
      </c>
      <c r="E26" s="36">
        <v>2882</v>
      </c>
      <c r="F26" s="36">
        <v>3164.44</v>
      </c>
      <c r="G26" s="8">
        <f t="shared" si="0"/>
        <v>1.098001387925052</v>
      </c>
      <c r="H26" s="6" t="s">
        <v>40</v>
      </c>
      <c r="I26" s="6" t="s">
        <v>44</v>
      </c>
    </row>
    <row r="27" spans="1:9" s="12" customFormat="1" ht="47.25" thickBot="1">
      <c r="A27" s="56"/>
      <c r="B27" s="47"/>
      <c r="C27" s="47"/>
      <c r="D27" s="3" t="s">
        <v>45</v>
      </c>
      <c r="E27" s="37">
        <f>291.51/1.2</f>
        <v>242.925</v>
      </c>
      <c r="F27" s="37">
        <f>320.66/1.2</f>
        <v>267.2166666666667</v>
      </c>
      <c r="G27" s="10">
        <f t="shared" si="0"/>
        <v>1.099996569585949</v>
      </c>
      <c r="H27" s="7" t="s">
        <v>40</v>
      </c>
      <c r="I27" s="22" t="s">
        <v>46</v>
      </c>
    </row>
    <row r="28" spans="1:9" ht="52.5" customHeight="1">
      <c r="A28" s="55">
        <v>7</v>
      </c>
      <c r="B28" s="53" t="s">
        <v>47</v>
      </c>
      <c r="C28" s="53"/>
      <c r="D28" s="18" t="s">
        <v>48</v>
      </c>
      <c r="E28" s="40">
        <v>2712.89</v>
      </c>
      <c r="F28" s="40">
        <v>2978.75</v>
      </c>
      <c r="G28" s="20">
        <f t="shared" si="0"/>
        <v>1.0979988130738807</v>
      </c>
      <c r="H28" s="19" t="s">
        <v>40</v>
      </c>
      <c r="I28" s="19" t="s">
        <v>49</v>
      </c>
    </row>
    <row r="29" spans="1:9" s="12" customFormat="1" ht="45.75" customHeight="1">
      <c r="A29" s="71"/>
      <c r="B29" s="66"/>
      <c r="C29" s="66"/>
      <c r="D29" s="7" t="s">
        <v>50</v>
      </c>
      <c r="E29" s="36">
        <f>180.3/1.2</f>
        <v>150.25000000000003</v>
      </c>
      <c r="F29" s="36">
        <f>198.33/1.2</f>
        <v>165.275</v>
      </c>
      <c r="G29" s="8">
        <f t="shared" si="0"/>
        <v>1.0999999999999999</v>
      </c>
      <c r="H29" s="7" t="s">
        <v>40</v>
      </c>
      <c r="I29" s="22" t="s">
        <v>51</v>
      </c>
    </row>
    <row r="30" spans="1:9" ht="93">
      <c r="A30" s="71"/>
      <c r="B30" s="66"/>
      <c r="C30" s="66"/>
      <c r="D30" s="6" t="s">
        <v>52</v>
      </c>
      <c r="E30" s="41">
        <v>41.98</v>
      </c>
      <c r="F30" s="41">
        <v>46.09</v>
      </c>
      <c r="G30" s="8">
        <f t="shared" si="0"/>
        <v>1.0979037636969988</v>
      </c>
      <c r="H30" s="66" t="s">
        <v>40</v>
      </c>
      <c r="I30" s="57" t="s">
        <v>53</v>
      </c>
    </row>
    <row r="31" spans="1:9" ht="74.25" customHeight="1">
      <c r="A31" s="71"/>
      <c r="B31" s="66"/>
      <c r="C31" s="66"/>
      <c r="D31" s="6" t="s">
        <v>54</v>
      </c>
      <c r="E31" s="41">
        <v>41.63</v>
      </c>
      <c r="F31" s="41">
        <v>45.71</v>
      </c>
      <c r="G31" s="8">
        <f t="shared" si="0"/>
        <v>1.0980062454960364</v>
      </c>
      <c r="H31" s="66"/>
      <c r="I31" s="72"/>
    </row>
    <row r="32" spans="1:9" ht="87.75" customHeight="1">
      <c r="A32" s="71"/>
      <c r="B32" s="66"/>
      <c r="C32" s="66"/>
      <c r="D32" s="6" t="s">
        <v>55</v>
      </c>
      <c r="E32" s="41">
        <v>2861.66</v>
      </c>
      <c r="F32" s="41">
        <v>3142.1</v>
      </c>
      <c r="G32" s="8">
        <f t="shared" si="0"/>
        <v>1.0979990634806371</v>
      </c>
      <c r="H32" s="6" t="s">
        <v>40</v>
      </c>
      <c r="I32" s="23" t="s">
        <v>56</v>
      </c>
    </row>
    <row r="33" spans="1:9" s="12" customFormat="1" ht="46.5">
      <c r="A33" s="71"/>
      <c r="B33" s="66"/>
      <c r="C33" s="66"/>
      <c r="D33" s="7" t="s">
        <v>57</v>
      </c>
      <c r="E33" s="36">
        <f>200.24/1.2</f>
        <v>166.86666666666667</v>
      </c>
      <c r="F33" s="36">
        <f>220.26/1.2</f>
        <v>183.55</v>
      </c>
      <c r="G33" s="8">
        <f t="shared" si="0"/>
        <v>1.0999800239712345</v>
      </c>
      <c r="H33" s="7" t="s">
        <v>40</v>
      </c>
      <c r="I33" s="22" t="s">
        <v>58</v>
      </c>
    </row>
    <row r="34" spans="1:9" ht="69.75">
      <c r="A34" s="71"/>
      <c r="B34" s="66"/>
      <c r="C34" s="66"/>
      <c r="D34" s="6" t="s">
        <v>59</v>
      </c>
      <c r="E34" s="41">
        <v>54.62</v>
      </c>
      <c r="F34" s="41">
        <v>59.97</v>
      </c>
      <c r="G34" s="8">
        <f t="shared" si="0"/>
        <v>1.0979494690589529</v>
      </c>
      <c r="H34" s="66" t="s">
        <v>40</v>
      </c>
      <c r="I34" s="57" t="s">
        <v>60</v>
      </c>
    </row>
    <row r="35" spans="1:9" ht="59.25" customHeight="1" thickBot="1">
      <c r="A35" s="56"/>
      <c r="B35" s="54"/>
      <c r="C35" s="54"/>
      <c r="D35" s="24" t="s">
        <v>61</v>
      </c>
      <c r="E35" s="42">
        <v>34.54</v>
      </c>
      <c r="F35" s="42">
        <v>37.92</v>
      </c>
      <c r="G35" s="10">
        <f t="shared" si="0"/>
        <v>1.0978575564562827</v>
      </c>
      <c r="H35" s="54"/>
      <c r="I35" s="58"/>
    </row>
    <row r="36" spans="1:9" ht="46.5">
      <c r="A36" s="55">
        <v>8</v>
      </c>
      <c r="B36" s="53" t="s">
        <v>62</v>
      </c>
      <c r="C36" s="53"/>
      <c r="D36" s="6" t="s">
        <v>63</v>
      </c>
      <c r="E36" s="43">
        <v>28.59</v>
      </c>
      <c r="F36" s="43">
        <v>31.39</v>
      </c>
      <c r="G36" s="20">
        <f>F36/E36</f>
        <v>1.0979363413781043</v>
      </c>
      <c r="H36" s="53" t="s">
        <v>20</v>
      </c>
      <c r="I36" s="57" t="s">
        <v>64</v>
      </c>
    </row>
    <row r="37" spans="1:9" ht="47.25" thickBot="1">
      <c r="A37" s="56"/>
      <c r="B37" s="54"/>
      <c r="C37" s="54"/>
      <c r="D37" s="24" t="s">
        <v>65</v>
      </c>
      <c r="E37" s="42">
        <v>39.55</v>
      </c>
      <c r="F37" s="42">
        <v>43.42</v>
      </c>
      <c r="G37" s="10">
        <f>F37/E37</f>
        <v>1.0978508217446272</v>
      </c>
      <c r="H37" s="54"/>
      <c r="I37" s="58"/>
    </row>
    <row r="38" spans="1:9" ht="69.75" customHeight="1">
      <c r="A38" s="51">
        <v>9</v>
      </c>
      <c r="B38" s="60" t="s">
        <v>66</v>
      </c>
      <c r="C38" s="61"/>
      <c r="D38" s="18" t="s">
        <v>67</v>
      </c>
      <c r="E38" s="43">
        <v>42.91</v>
      </c>
      <c r="F38" s="43">
        <v>47.11</v>
      </c>
      <c r="G38" s="20">
        <f>F38/E38</f>
        <v>1.0978792822185972</v>
      </c>
      <c r="H38" s="53" t="s">
        <v>40</v>
      </c>
      <c r="I38" s="57" t="s">
        <v>68</v>
      </c>
    </row>
    <row r="39" spans="1:9" ht="47.25" thickBot="1">
      <c r="A39" s="59"/>
      <c r="B39" s="62"/>
      <c r="C39" s="63"/>
      <c r="D39" s="6" t="s">
        <v>69</v>
      </c>
      <c r="E39" s="41">
        <v>37.26</v>
      </c>
      <c r="F39" s="41">
        <v>40.91</v>
      </c>
      <c r="G39" s="8">
        <f t="shared" si="0"/>
        <v>1.0979602791196994</v>
      </c>
      <c r="H39" s="66"/>
      <c r="I39" s="58"/>
    </row>
    <row r="40" spans="1:9" ht="69.75">
      <c r="A40" s="59"/>
      <c r="B40" s="62"/>
      <c r="C40" s="63"/>
      <c r="D40" s="7" t="s">
        <v>70</v>
      </c>
      <c r="E40" s="36">
        <v>1598.3</v>
      </c>
      <c r="F40" s="36">
        <v>1754.94</v>
      </c>
      <c r="G40" s="8">
        <f t="shared" si="0"/>
        <v>1.0980041293874743</v>
      </c>
      <c r="H40" s="67" t="s">
        <v>40</v>
      </c>
      <c r="I40" s="48" t="s">
        <v>71</v>
      </c>
    </row>
    <row r="41" spans="1:9" ht="46.5" customHeight="1">
      <c r="A41" s="59"/>
      <c r="B41" s="62"/>
      <c r="C41" s="63"/>
      <c r="D41" s="7" t="s">
        <v>72</v>
      </c>
      <c r="E41" s="36">
        <v>1986.97</v>
      </c>
      <c r="F41" s="36">
        <v>2181.69</v>
      </c>
      <c r="G41" s="8">
        <f>F41/E41</f>
        <v>1.097998459966683</v>
      </c>
      <c r="H41" s="68"/>
      <c r="I41" s="49"/>
    </row>
    <row r="42" spans="1:9" ht="46.5">
      <c r="A42" s="59"/>
      <c r="B42" s="62"/>
      <c r="C42" s="63"/>
      <c r="D42" s="7" t="s">
        <v>73</v>
      </c>
      <c r="E42" s="36">
        <v>2341.43</v>
      </c>
      <c r="F42" s="36">
        <v>2570.89</v>
      </c>
      <c r="G42" s="8">
        <f>F42/E42</f>
        <v>1.09799994020748</v>
      </c>
      <c r="H42" s="68"/>
      <c r="I42" s="49"/>
    </row>
    <row r="43" spans="1:9" ht="69.75">
      <c r="A43" s="59"/>
      <c r="B43" s="62"/>
      <c r="C43" s="63"/>
      <c r="D43" s="7" t="s">
        <v>74</v>
      </c>
      <c r="E43" s="36">
        <v>2980.42</v>
      </c>
      <c r="F43" s="36">
        <f>E43*1.072</f>
        <v>3195.01024</v>
      </c>
      <c r="G43" s="8">
        <f>F43/E43</f>
        <v>1.072</v>
      </c>
      <c r="H43" s="69"/>
      <c r="I43" s="70"/>
    </row>
    <row r="44" spans="1:9" ht="75" customHeight="1">
      <c r="A44" s="59"/>
      <c r="B44" s="62"/>
      <c r="C44" s="63"/>
      <c r="D44" s="7" t="s">
        <v>75</v>
      </c>
      <c r="E44" s="36">
        <v>1924.61</v>
      </c>
      <c r="F44" s="36">
        <v>2113.22</v>
      </c>
      <c r="G44" s="8">
        <f t="shared" si="0"/>
        <v>1.0979990751373006</v>
      </c>
      <c r="H44" s="25" t="s">
        <v>20</v>
      </c>
      <c r="I44" s="26" t="s">
        <v>76</v>
      </c>
    </row>
    <row r="45" spans="1:9" s="12" customFormat="1" ht="46.5">
      <c r="A45" s="59"/>
      <c r="B45" s="62"/>
      <c r="C45" s="63"/>
      <c r="D45" s="7" t="s">
        <v>77</v>
      </c>
      <c r="E45" s="36">
        <f>169.64/1.2</f>
        <v>141.36666666666667</v>
      </c>
      <c r="F45" s="36">
        <f>187.11/1.2</f>
        <v>155.925</v>
      </c>
      <c r="G45" s="8">
        <f t="shared" si="0"/>
        <v>1.1029827870785192</v>
      </c>
      <c r="H45" s="46" t="s">
        <v>40</v>
      </c>
      <c r="I45" s="48" t="s">
        <v>78</v>
      </c>
    </row>
    <row r="46" spans="1:9" s="12" customFormat="1" ht="46.5">
      <c r="A46" s="59"/>
      <c r="B46" s="62"/>
      <c r="C46" s="63"/>
      <c r="D46" s="7" t="s">
        <v>79</v>
      </c>
      <c r="E46" s="36">
        <f>198.26/1.2</f>
        <v>165.21666666666667</v>
      </c>
      <c r="F46" s="36">
        <f>218.09/1.2</f>
        <v>181.74166666666667</v>
      </c>
      <c r="G46" s="8">
        <f t="shared" si="0"/>
        <v>1.1000201755270858</v>
      </c>
      <c r="H46" s="46"/>
      <c r="I46" s="49"/>
    </row>
    <row r="47" spans="1:9" s="12" customFormat="1" ht="47.25" thickBot="1">
      <c r="A47" s="52"/>
      <c r="B47" s="64"/>
      <c r="C47" s="65"/>
      <c r="D47" s="9" t="s">
        <v>80</v>
      </c>
      <c r="E47" s="37">
        <f>293.05/1.2</f>
        <v>244.20833333333334</v>
      </c>
      <c r="F47" s="37">
        <f>315.48/1.2</f>
        <v>262.90000000000003</v>
      </c>
      <c r="G47" s="10">
        <f t="shared" si="0"/>
        <v>1.0765398396178127</v>
      </c>
      <c r="H47" s="47"/>
      <c r="I47" s="50"/>
    </row>
    <row r="48" spans="1:9" ht="18.75" customHeight="1">
      <c r="A48" s="51">
        <v>10</v>
      </c>
      <c r="B48" s="53" t="s">
        <v>81</v>
      </c>
      <c r="C48" s="53"/>
      <c r="D48" s="18" t="s">
        <v>82</v>
      </c>
      <c r="E48" s="43" t="s">
        <v>83</v>
      </c>
      <c r="F48" s="43" t="s">
        <v>84</v>
      </c>
      <c r="G48" s="18" t="s">
        <v>85</v>
      </c>
      <c r="H48" s="27"/>
      <c r="I48" s="28"/>
    </row>
    <row r="49" spans="1:9" ht="18.75" customHeight="1" thickBot="1">
      <c r="A49" s="52"/>
      <c r="B49" s="54"/>
      <c r="C49" s="54"/>
      <c r="D49" s="29">
        <v>20</v>
      </c>
      <c r="E49" s="44">
        <v>5</v>
      </c>
      <c r="F49" s="44">
        <v>5</v>
      </c>
      <c r="G49" s="29">
        <v>10</v>
      </c>
      <c r="H49" s="30"/>
      <c r="I49" s="16"/>
    </row>
    <row r="50" spans="2:5" ht="15.75">
      <c r="B50" s="32"/>
      <c r="C50" s="32"/>
      <c r="E50" s="45"/>
    </row>
    <row r="51" spans="2:5" ht="15.75">
      <c r="B51" s="32"/>
      <c r="C51" s="32"/>
      <c r="E51" s="45"/>
    </row>
    <row r="52" spans="2:5" ht="15.75">
      <c r="B52" s="32"/>
      <c r="C52" s="32"/>
      <c r="E52" s="45"/>
    </row>
  </sheetData>
  <sheetProtection/>
  <mergeCells count="49">
    <mergeCell ref="B13:C13"/>
    <mergeCell ref="A1:D1"/>
    <mergeCell ref="A2:I5"/>
    <mergeCell ref="A6:A7"/>
    <mergeCell ref="B6:C7"/>
    <mergeCell ref="D6:D7"/>
    <mergeCell ref="E6:G6"/>
    <mergeCell ref="H6:H7"/>
    <mergeCell ref="I6:I7"/>
    <mergeCell ref="A8:A11"/>
    <mergeCell ref="B8:C11"/>
    <mergeCell ref="H8:H10"/>
    <mergeCell ref="I8:I10"/>
    <mergeCell ref="B12:C12"/>
    <mergeCell ref="A24:A27"/>
    <mergeCell ref="B24:C27"/>
    <mergeCell ref="H24:H25"/>
    <mergeCell ref="I24:I25"/>
    <mergeCell ref="A14:A20"/>
    <mergeCell ref="B14:C20"/>
    <mergeCell ref="H14:H18"/>
    <mergeCell ref="I14:I18"/>
    <mergeCell ref="H19:H20"/>
    <mergeCell ref="I19:I20"/>
    <mergeCell ref="A21:A23"/>
    <mergeCell ref="B21:C23"/>
    <mergeCell ref="H21:H22"/>
    <mergeCell ref="I21:I22"/>
    <mergeCell ref="J21:J23"/>
    <mergeCell ref="A28:A35"/>
    <mergeCell ref="B28:C35"/>
    <mergeCell ref="H30:H31"/>
    <mergeCell ref="I30:I31"/>
    <mergeCell ref="H34:H35"/>
    <mergeCell ref="I34:I35"/>
    <mergeCell ref="H45:H47"/>
    <mergeCell ref="I45:I47"/>
    <mergeCell ref="A48:A49"/>
    <mergeCell ref="B48:C49"/>
    <mergeCell ref="A36:A37"/>
    <mergeCell ref="B36:C37"/>
    <mergeCell ref="H36:H37"/>
    <mergeCell ref="I36:I37"/>
    <mergeCell ref="A38:A47"/>
    <mergeCell ref="B38:C47"/>
    <mergeCell ref="H38:H39"/>
    <mergeCell ref="I38:I39"/>
    <mergeCell ref="H40:H43"/>
    <mergeCell ref="I40:I43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45" r:id="rId1"/>
  <rowBreaks count="1" manualBreakCount="1">
    <brk id="49" min="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Ирина Евгеньевна</dc:creator>
  <cp:keywords/>
  <dc:description/>
  <cp:lastModifiedBy>Каразанов Максим Сергеевич</cp:lastModifiedBy>
  <dcterms:created xsi:type="dcterms:W3CDTF">2024-01-15T06:29:37Z</dcterms:created>
  <dcterms:modified xsi:type="dcterms:W3CDTF">2024-01-15T07:18:49Z</dcterms:modified>
  <cp:category/>
  <cp:version/>
  <cp:contentType/>
  <cp:contentStatus/>
</cp:coreProperties>
</file>